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6" i="2"/>
  <c r="K60"/>
  <c r="E60" s="1"/>
  <c r="L60"/>
  <c r="F60" s="1"/>
  <c r="J65" l="1"/>
  <c r="I65"/>
  <c r="K63"/>
  <c r="L63" s="1"/>
  <c r="K62" l="1"/>
  <c r="L62" s="1"/>
  <c r="F62" s="1"/>
  <c r="E62" s="1"/>
  <c r="K61"/>
  <c r="L61" s="1"/>
  <c r="K59"/>
  <c r="K65" l="1"/>
  <c r="L59"/>
  <c r="L65" s="1"/>
  <c r="F59" l="1"/>
  <c r="E59"/>
  <c r="H52" l="1"/>
  <c r="H51" l="1"/>
  <c r="H50"/>
  <c r="H49"/>
  <c r="H48"/>
  <c r="H45"/>
  <c r="H44"/>
  <c r="H43"/>
  <c r="H42"/>
  <c r="H41"/>
  <c r="H40"/>
  <c r="H39"/>
  <c r="H35"/>
  <c r="H32"/>
  <c r="H33" s="1"/>
  <c r="G62" s="1"/>
  <c r="H62" s="1"/>
  <c r="H24"/>
  <c r="H25" s="1"/>
  <c r="H16"/>
  <c r="H5"/>
  <c r="G34" i="1"/>
  <c r="F34" s="1"/>
  <c r="E34"/>
  <c r="D34"/>
  <c r="G33"/>
  <c r="F33" s="1"/>
  <c r="D33"/>
  <c r="G32" s="1"/>
  <c r="F32"/>
  <c r="E32"/>
  <c r="D32"/>
  <c r="G31"/>
  <c r="F31" s="1"/>
  <c r="D31"/>
  <c r="G30"/>
  <c r="F30" s="1"/>
  <c r="D30"/>
  <c r="G29"/>
  <c r="F29" s="1"/>
  <c r="D29"/>
  <c r="G28"/>
  <c r="F28" s="1"/>
  <c r="D28"/>
  <c r="G27"/>
  <c r="F27" s="1"/>
  <c r="D27"/>
  <c r="G26"/>
  <c r="F26" s="1"/>
  <c r="D26"/>
  <c r="G25"/>
  <c r="F25"/>
  <c r="D25"/>
  <c r="F24"/>
  <c r="D24"/>
  <c r="G23"/>
  <c r="F23" s="1"/>
  <c r="D23"/>
  <c r="F22"/>
  <c r="D22"/>
  <c r="F21"/>
  <c r="D21"/>
  <c r="G20"/>
  <c r="F20" s="1"/>
  <c r="D20"/>
  <c r="G19"/>
  <c r="F19" s="1"/>
  <c r="D19"/>
  <c r="G17"/>
  <c r="F17" s="1"/>
  <c r="E17"/>
  <c r="D17"/>
  <c r="G16"/>
  <c r="F16" s="1"/>
  <c r="D16"/>
  <c r="G15"/>
  <c r="F15" s="1"/>
  <c r="D15"/>
  <c r="G14"/>
  <c r="F14" s="1"/>
  <c r="D14"/>
  <c r="G12"/>
  <c r="F12" s="1"/>
  <c r="E12"/>
  <c r="D12"/>
  <c r="F11"/>
  <c r="D11"/>
  <c r="G9"/>
  <c r="F9" s="1"/>
  <c r="D9"/>
  <c r="G8"/>
  <c r="F8" s="1"/>
  <c r="D8"/>
  <c r="H17" i="2" l="1"/>
  <c r="G60" s="1"/>
  <c r="H60" s="1"/>
  <c r="H53"/>
  <c r="G61" l="1"/>
  <c r="F61" s="1"/>
  <c r="H37"/>
  <c r="H36" s="1"/>
  <c r="G63" s="1"/>
  <c r="F63" s="1"/>
  <c r="E61" l="1"/>
  <c r="H61"/>
  <c r="E63"/>
  <c r="H63"/>
  <c r="E65" l="1"/>
  <c r="E67" s="1"/>
  <c r="F65"/>
  <c r="G66"/>
  <c r="H66" s="1"/>
  <c r="G59"/>
  <c r="H59" s="1"/>
  <c r="H65" s="1"/>
  <c r="F67"/>
  <c r="G65" l="1"/>
  <c r="G67" s="1"/>
  <c r="H70"/>
  <c r="H67"/>
  <c r="H69" s="1"/>
</calcChain>
</file>

<file path=xl/sharedStrings.xml><?xml version="1.0" encoding="utf-8"?>
<sst xmlns="http://schemas.openxmlformats.org/spreadsheetml/2006/main" count="242" uniqueCount="141">
  <si>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</si>
  <si>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</si>
  <si>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</si>
  <si>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</si>
  <si>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</si>
  <si>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</si>
  <si>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</si>
  <si>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</si>
  <si>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</si>
  <si>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</si>
  <si>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</si>
  <si>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</si>
  <si>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</si>
  <si>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</si>
  <si>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</si>
  <si>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</si>
  <si>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</si>
  <si>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</si>
  <si>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</si>
  <si>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</si>
  <si>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</si>
  <si>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</si>
  <si>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</si>
  <si>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</si>
  <si>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</si>
  <si>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</si>
  <si>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</si>
  <si>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</si>
  <si>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</si>
  <si>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</si>
  <si>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</si>
  <si>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</si>
  <si>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</si>
  <si>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</si>
  <si>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</si>
  <si>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</si>
  <si>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</si>
  <si>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</si>
  <si>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</si>
  <si>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</si>
  <si>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</si>
  <si>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</si>
  <si>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</si>
  <si>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</si>
  <si>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</si>
  <si>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</si>
  <si>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</si>
  <si>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</si>
  <si>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</si>
  <si>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</si>
  <si>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</si>
  <si>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</si>
  <si>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</si>
  <si>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</si>
  <si>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</si>
  <si>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</si>
  <si>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</si>
  <si>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</si>
  <si>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</si>
  <si>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</si>
  <si>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</si>
  <si>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</si>
  <si>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</si>
  <si>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</si>
  <si>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</si>
  <si>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</si>
  <si>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</si>
  <si>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</si>
  <si>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</si>
  <si>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</si>
  <si>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</si>
  <si>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</si>
  <si>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</si>
  <si>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</si>
  <si>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</si>
  <si>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</si>
  <si>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</si>
  <si>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</si>
  <si>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</si>
  <si>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</si>
  <si>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</si>
  <si>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</si>
  <si>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</si>
  <si>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</si>
  <si>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</si>
  <si>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</si>
  <si>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</si>
  <si>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</si>
  <si>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</si>
  <si>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</si>
  <si>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</si>
  <si>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</si>
  <si>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</si>
  <si>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</si>
  <si>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</si>
  <si>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</si>
  <si>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</si>
  <si>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</si>
  <si>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</si>
  <si>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</si>
  <si>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</si>
  <si>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</si>
  <si>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</si>
  <si>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</si>
  <si>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</si>
  <si>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</si>
  <si>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</si>
  <si>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</si>
  <si>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</si>
  <si>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</si>
  <si>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</si>
  <si>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</si>
  <si>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</si>
  <si>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</si>
  <si>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обслуживание одпу теплоснабжения</t>
  </si>
  <si>
    <t>промывка, опрессовка системы отопления, ревизия теплового узла с покраской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</si>
  <si>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</si>
  <si>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</si>
  <si>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аварийное обслуживание:</t>
  </si>
  <si>
    <t>ремонт кровли над кв. 16</t>
  </si>
  <si>
    <t>управление многоквартирным  домом</t>
  </si>
  <si>
    <t>изготовление ключей от домофона и подвала</t>
  </si>
  <si>
    <t>изготовление и установка информационных стендов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</si>
  <si>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№10 по  ул. Краснофлотская , г. Корсакова                                                                                                                             С 01.01.2016г по 31.12.2016г                                                                                                                                          Обслуживание с 01 января 2016г (Собрание) ;     размер платы -22,5 руб. на 1 м2;                                       площадь помещения:  м2</t>
  </si>
  <si>
    <t>подключение водовода к ВДО водоснабжения в подвале</t>
  </si>
  <si>
    <t>установка крана на стояк водоснабжения кв21</t>
  </si>
  <si>
    <t>замена стояка отопления в подвале по кв. 21</t>
  </si>
  <si>
    <t>ремонт крыши над подъездом</t>
  </si>
  <si>
    <t>пользователи жилых и нежилых помещений</t>
  </si>
  <si>
    <t>потребит жил пом</t>
  </si>
  <si>
    <t>потреб нежил пом</t>
  </si>
  <si>
    <t>сбор (%)               89%</t>
  </si>
  <si>
    <t>пробивка стояка канализации</t>
  </si>
  <si>
    <t>завоз земли</t>
  </si>
  <si>
    <t>очистка подвала от канализационных стоков</t>
  </si>
  <si>
    <t>покраска малых архитектурных форм</t>
  </si>
  <si>
    <t>ремонт запорной арматуры с установкой кранов и манометров</t>
  </si>
  <si>
    <t>ремонт слухового окна, установка замка на люк</t>
  </si>
  <si>
    <t>ремонт стояка полотенцесушителя по кв.14</t>
  </si>
  <si>
    <t>замена стояка канализации кв.22</t>
  </si>
  <si>
    <t>ремонт стояка отопления в кв. 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</si>
</sst>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75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center" vertical="top"/>
    </xf>
    <xf numFmtId="2" fontId="10" fillId="0" borderId="0" xfId="0" applyNumberFormat="1" applyFont="1" applyAlignment="1">
      <alignment horizontal="left" vertical="top"/>
    </xf>
    <xf numFmtId="2" fontId="10" fillId="0" borderId="4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left" vertical="top" wrapText="1"/>
    </xf>
    <xf numFmtId="2" fontId="11" fillId="0" borderId="6" xfId="1" applyNumberFormat="1" applyFont="1" applyBorder="1" applyAlignment="1">
      <alignment horizontal="left" vertical="top" wrapText="1"/>
    </xf>
    <xf numFmtId="2" fontId="10" fillId="0" borderId="14" xfId="0" applyNumberFormat="1" applyFont="1" applyBorder="1" applyAlignment="1">
      <alignment horizontal="left" vertical="top"/>
    </xf>
    <xf numFmtId="2" fontId="10" fillId="0" borderId="13" xfId="0" applyNumberFormat="1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/>
    </xf>
    <xf numFmtId="2" fontId="10" fillId="0" borderId="3" xfId="0" applyNumberFormat="1" applyFont="1" applyBorder="1" applyAlignment="1">
      <alignment horizontal="left" vertical="top"/>
    </xf>
    <xf numFmtId="2" fontId="10" fillId="0" borderId="4" xfId="0" applyNumberFormat="1" applyFont="1" applyBorder="1" applyAlignment="1">
      <alignment vertical="top"/>
    </xf>
    <xf numFmtId="2" fontId="10" fillId="0" borderId="5" xfId="0" applyNumberFormat="1" applyFont="1" applyBorder="1" applyAlignment="1">
      <alignment vertical="top"/>
    </xf>
    <xf numFmtId="2" fontId="10" fillId="0" borderId="6" xfId="0" applyNumberFormat="1" applyFont="1" applyBorder="1" applyAlignment="1">
      <alignment vertical="top"/>
    </xf>
    <xf numFmtId="2" fontId="11" fillId="0" borderId="4" xfId="1" applyNumberFormat="1" applyFont="1" applyFill="1" applyBorder="1" applyAlignment="1">
      <alignment horizontal="left" vertical="top" wrapText="1"/>
    </xf>
    <xf numFmtId="2" fontId="11" fillId="0" borderId="6" xfId="1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left" vertical="top" wrapText="1"/>
    </xf>
    <xf numFmtId="2" fontId="10" fillId="0" borderId="5" xfId="0" applyNumberFormat="1" applyFont="1" applyBorder="1" applyAlignment="1">
      <alignment horizontal="left" vertical="top" wrapText="1"/>
    </xf>
    <xf numFmtId="2" fontId="10" fillId="0" borderId="6" xfId="0" applyNumberFormat="1" applyFont="1" applyBorder="1" applyAlignment="1">
      <alignment horizontal="left" vertical="top" wrapText="1"/>
    </xf>
    <xf numFmtId="2" fontId="10" fillId="0" borderId="4" xfId="0" applyNumberFormat="1" applyFont="1" applyBorder="1" applyAlignment="1">
      <alignment horizontal="center" vertical="top"/>
    </xf>
    <xf numFmtId="2" fontId="10" fillId="0" borderId="5" xfId="0" applyNumberFormat="1" applyFont="1" applyBorder="1" applyAlignment="1">
      <alignment horizontal="center" vertical="top"/>
    </xf>
    <xf numFmtId="2" fontId="10" fillId="0" borderId="6" xfId="0" applyNumberFormat="1" applyFont="1" applyBorder="1" applyAlignment="1">
      <alignment horizontal="center" vertical="top"/>
    </xf>
    <xf numFmtId="2" fontId="10" fillId="0" borderId="4" xfId="0" applyNumberFormat="1" applyFont="1" applyBorder="1" applyAlignment="1">
      <alignment horizontal="left" vertical="top"/>
    </xf>
    <xf numFmtId="2" fontId="10" fillId="0" borderId="5" xfId="0" applyNumberFormat="1" applyFont="1" applyBorder="1" applyAlignment="1">
      <alignment horizontal="left" vertical="top"/>
    </xf>
    <xf numFmtId="2" fontId="10" fillId="0" borderId="6" xfId="0" applyNumberFormat="1" applyFont="1" applyBorder="1" applyAlignment="1">
      <alignment horizontal="left" vertical="top"/>
    </xf>
    <xf numFmtId="2" fontId="13" fillId="0" borderId="0" xfId="0" applyNumberFormat="1" applyFont="1" applyBorder="1" applyAlignment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/>
    </xf>
    <xf numFmtId="2" fontId="10" fillId="0" borderId="13" xfId="0" applyNumberFormat="1" applyFont="1" applyBorder="1" applyAlignment="1">
      <alignment horizontal="center" vertical="top"/>
    </xf>
    <xf numFmtId="2" fontId="10" fillId="0" borderId="12" xfId="0" applyNumberFormat="1" applyFont="1" applyBorder="1" applyAlignment="1">
      <alignment horizontal="center" vertical="top"/>
    </xf>
    <xf numFmtId="2" fontId="10" fillId="0" borderId="11" xfId="0" applyNumberFormat="1" applyFont="1" applyBorder="1" applyAlignment="1">
      <alignment horizontal="center" vertical="top"/>
    </xf>
    <xf numFmtId="2" fontId="11" fillId="0" borderId="4" xfId="1" applyNumberFormat="1" applyFont="1" applyFill="1" applyBorder="1" applyAlignment="1">
      <alignment horizontal="left" vertical="top" wrapText="1"/>
    </xf>
    <xf numFmtId="2" fontId="11" fillId="0" borderId="5" xfId="1" applyNumberFormat="1" applyFont="1" applyFill="1" applyBorder="1" applyAlignment="1">
      <alignment horizontal="left" vertical="top" wrapText="1"/>
    </xf>
    <xf numFmtId="2" fontId="11" fillId="0" borderId="6" xfId="1" applyNumberFormat="1" applyFont="1" applyFill="1" applyBorder="1" applyAlignment="1">
      <alignment horizontal="left" vertical="top" wrapText="1"/>
    </xf>
    <xf numFmtId="2" fontId="11" fillId="0" borderId="4" xfId="1" applyNumberFormat="1" applyFont="1" applyBorder="1" applyAlignment="1">
      <alignment horizontal="left" vertical="top" wrapText="1"/>
    </xf>
    <xf numFmtId="2" fontId="11" fillId="0" borderId="5" xfId="1" applyNumberFormat="1" applyFont="1" applyBorder="1" applyAlignment="1">
      <alignment horizontal="left" vertical="top" wrapText="1"/>
    </xf>
    <xf numFmtId="2" fontId="11" fillId="0" borderId="6" xfId="1" applyNumberFormat="1" applyFont="1" applyBorder="1" applyAlignment="1">
      <alignment horizontal="left" vertical="top" wrapText="1"/>
    </xf>
    <xf numFmtId="2" fontId="12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Border="1" applyAlignment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8" xfId="0" applyNumberFormat="1" applyFont="1" applyBorder="1" applyAlignment="1">
      <alignment horizontal="left" vertical="top"/>
    </xf>
    <xf numFmtId="2" fontId="10" fillId="0" borderId="9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10" fillId="0" borderId="0" xfId="0" applyNumberFormat="1" applyFont="1" applyAlignment="1">
      <alignment horizontal="left" vertical="top"/>
    </xf>
    <xf numFmtId="2" fontId="10" fillId="0" borderId="0" xfId="0" applyNumberFormat="1" applyFont="1" applyAlignment="1">
      <alignment horizontal="right" vertical="top"/>
    </xf>
    <xf numFmtId="2" fontId="10" fillId="0" borderId="1" xfId="0" applyNumberFormat="1" applyFont="1" applyBorder="1" applyAlignment="1">
      <alignment horizontal="left" vertical="top" wrapText="1"/>
    </xf>
    <xf numFmtId="2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right" vertical="top"/>
    </xf>
    <xf numFmtId="9" fontId="10" fillId="0" borderId="4" xfId="0" applyNumberFormat="1" applyFont="1" applyBorder="1" applyAlignment="1">
      <alignment horizontal="center" vertical="top"/>
    </xf>
    <xf numFmtId="0" fontId="10" fillId="0" borderId="6" xfId="0" applyNumberFormat="1" applyFont="1" applyBorder="1" applyAlignment="1">
      <alignment horizontal="center" vertical="top"/>
    </xf>
    <xf numFmtId="2" fontId="13" fillId="0" borderId="4" xfId="0" applyNumberFormat="1" applyFont="1" applyBorder="1" applyAlignment="1">
      <alignment horizontal="center" vertical="top"/>
    </xf>
    <xf numFmtId="2" fontId="13" fillId="0" borderId="5" xfId="0" applyNumberFormat="1" applyFont="1" applyBorder="1" applyAlignment="1">
      <alignment horizontal="center" vertical="top"/>
    </xf>
    <xf numFmtId="2" fontId="13" fillId="0" borderId="6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 wrapText="1"/>
    </xf>
    <xf numFmtId="2" fontId="13" fillId="0" borderId="0" xfId="0" applyNumberFormat="1" applyFont="1" applyBorder="1" applyAlignment="1">
      <alignment horizontal="center" vertical="top"/>
    </xf>
    <xf numFmtId="2" fontId="10" fillId="0" borderId="9" xfId="0" applyNumberFormat="1" applyFont="1" applyBorder="1" applyAlignment="1">
      <alignment horizontal="center" vertical="top" wrapText="1"/>
    </xf>
    <xf numFmtId="2" fontId="10" fillId="0" borderId="12" xfId="0" applyNumberFormat="1" applyFont="1" applyBorder="1" applyAlignment="1">
      <alignment horizontal="left" vertical="top"/>
    </xf>
    <xf numFmtId="2" fontId="10" fillId="0" borderId="7" xfId="0" applyNumberFormat="1" applyFont="1" applyBorder="1" applyAlignment="1">
      <alignment horizontal="left" vertical="top"/>
    </xf>
    <xf numFmtId="2" fontId="10" fillId="0" borderId="11" xfId="0" applyNumberFormat="1" applyFont="1" applyBorder="1" applyAlignment="1">
      <alignment horizontal="left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righ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1" fontId="10" fillId="0" borderId="1" xfId="0" applyNumberFormat="1" applyFont="1" applyBorder="1" applyAlignment="1">
      <alignment horizontal="left" vertical="top"/>
    </xf>
    <xf numFmtId="1" fontId="10" fillId="0" borderId="1" xfId="0" applyNumberFormat="1" applyFont="1" applyBorder="1" applyAlignment="1">
      <alignment horizontal="center" vertical="top"/>
    </xf>
    <xf numFmtId="1" fontId="10" fillId="0" borderId="6" xfId="0" applyNumberFormat="1" applyFont="1" applyBorder="1" applyAlignment="1">
      <alignment horizontal="left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68" t="s">
        <v>61</v>
      </c>
      <c r="B1" s="68"/>
      <c r="C1" s="68"/>
      <c r="D1" s="68"/>
      <c r="E1" s="68"/>
      <c r="F1" s="68"/>
      <c r="G1" s="68"/>
    </row>
    <row r="2" spans="1:8" ht="29.25" customHeight="1">
      <c r="A2" s="69" t="s">
        <v>60</v>
      </c>
      <c r="B2" s="69"/>
      <c r="C2" s="69"/>
      <c r="D2" s="69"/>
      <c r="E2" s="69"/>
      <c r="F2" s="69"/>
      <c r="G2" s="69"/>
    </row>
    <row r="3" spans="1:8" ht="15" customHeight="1">
      <c r="A3" s="75" t="s">
        <v>62</v>
      </c>
      <c r="B3" s="75"/>
      <c r="C3" s="75"/>
      <c r="D3" s="75"/>
      <c r="E3" s="75"/>
      <c r="F3" s="75"/>
      <c r="G3" s="75"/>
    </row>
    <row r="4" spans="1:8" ht="27.75" customHeight="1">
      <c r="A4" s="69" t="s">
        <v>63</v>
      </c>
      <c r="B4" s="69"/>
      <c r="C4" s="69"/>
      <c r="D4" s="69"/>
      <c r="E4" s="69"/>
      <c r="F4" s="69"/>
      <c r="G4" s="69"/>
    </row>
    <row r="5" spans="1:8" hidden="1">
      <c r="A5" s="83"/>
      <c r="B5" s="84"/>
      <c r="C5" s="84"/>
      <c r="D5" s="84"/>
      <c r="E5" s="84"/>
      <c r="F5" s="84"/>
      <c r="G5" s="84"/>
    </row>
    <row r="6" spans="1:8" ht="106.5" customHeight="1">
      <c r="A6" s="9" t="s">
        <v>0</v>
      </c>
      <c r="B6" s="76" t="s">
        <v>1</v>
      </c>
      <c r="C6" s="77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76" t="s">
        <v>9</v>
      </c>
      <c r="C7" s="82"/>
      <c r="D7" s="82"/>
      <c r="E7" s="82"/>
      <c r="F7" s="82"/>
      <c r="G7" s="77"/>
    </row>
    <row r="8" spans="1:8" ht="57.75" customHeight="1">
      <c r="A8" s="13" t="s">
        <v>33</v>
      </c>
      <c r="B8" s="76" t="s">
        <v>8</v>
      </c>
      <c r="C8" s="77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76" t="s">
        <v>64</v>
      </c>
      <c r="C9" s="78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76" t="s">
        <v>59</v>
      </c>
      <c r="C11" s="77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76" t="s">
        <v>13</v>
      </c>
      <c r="C12" s="77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71" t="s">
        <v>15</v>
      </c>
      <c r="C13" s="72"/>
      <c r="D13" s="72"/>
      <c r="E13" s="72"/>
      <c r="F13" s="72"/>
      <c r="G13" s="73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76" t="s">
        <v>17</v>
      </c>
      <c r="C15" s="77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85" t="s">
        <v>27</v>
      </c>
      <c r="C16" s="86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87" t="s">
        <v>18</v>
      </c>
      <c r="C17" s="88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76" t="s">
        <v>19</v>
      </c>
      <c r="C18" s="82"/>
      <c r="D18" s="82"/>
      <c r="E18" s="82"/>
      <c r="F18" s="82"/>
      <c r="G18" s="77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74" t="s">
        <v>32</v>
      </c>
      <c r="C32" s="74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70" t="s">
        <v>58</v>
      </c>
      <c r="C34" s="70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79" t="s">
        <v>53</v>
      </c>
      <c r="B35" s="79"/>
      <c r="C35" s="79"/>
      <c r="D35" s="79"/>
      <c r="E35" s="79"/>
      <c r="F35" s="79"/>
      <c r="G35" s="79"/>
    </row>
    <row r="36" spans="1:13">
      <c r="A36" s="80"/>
      <c r="B36" s="80"/>
      <c r="C36" s="80"/>
      <c r="D36" s="80"/>
      <c r="E36" s="80"/>
      <c r="F36" s="80"/>
      <c r="G36" s="80"/>
      <c r="M36" s="19"/>
    </row>
    <row r="37" spans="1:13">
      <c r="A37" s="80"/>
      <c r="B37" s="80"/>
      <c r="C37" s="80"/>
      <c r="D37" s="80"/>
      <c r="E37" s="80"/>
      <c r="F37" s="80"/>
      <c r="G37" s="80"/>
    </row>
    <row r="38" spans="1:13">
      <c r="A38" s="80"/>
      <c r="B38" s="80"/>
      <c r="C38" s="80"/>
      <c r="D38" s="80"/>
      <c r="E38" s="80"/>
      <c r="F38" s="80"/>
      <c r="G38" s="80"/>
    </row>
    <row r="39" spans="1:13">
      <c r="A39" s="81" t="s">
        <v>54</v>
      </c>
      <c r="B39" s="81"/>
      <c r="C39" s="81"/>
      <c r="D39" s="81"/>
      <c r="E39" s="81"/>
      <c r="F39" s="81"/>
      <c r="G39" s="81"/>
    </row>
    <row r="40" spans="1:13">
      <c r="A40" s="81"/>
      <c r="B40" s="81"/>
      <c r="C40" s="81"/>
      <c r="D40" s="81"/>
      <c r="E40" s="81"/>
      <c r="F40" s="81"/>
      <c r="G40" s="81"/>
    </row>
    <row r="56" spans="4:4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topLeftCell="A40" workbookViewId="0">
      <selection activeCell="P66" sqref="P66"/>
    </sheetView>
  </sheetViews>
  <sheetFormatPr defaultRowHeight="12"/>
  <cols>
    <col min="1" max="1" width="4.140625" style="54" customWidth="1"/>
    <col min="2" max="2" width="1.42578125" style="54" customWidth="1"/>
    <col min="3" max="3" width="10.85546875" style="54" customWidth="1"/>
    <col min="4" max="4" width="2.7109375" style="54" customWidth="1"/>
    <col min="5" max="5" width="9.42578125" style="54" customWidth="1"/>
    <col min="6" max="6" width="9.140625" style="54" customWidth="1"/>
    <col min="7" max="7" width="8" style="54" customWidth="1"/>
    <col min="8" max="8" width="9" style="54" customWidth="1"/>
    <col min="9" max="9" width="8.140625" style="54" customWidth="1"/>
    <col min="10" max="10" width="8.85546875" style="54" customWidth="1"/>
    <col min="11" max="11" width="8" style="54" customWidth="1"/>
    <col min="12" max="12" width="7.28515625" style="54" customWidth="1"/>
    <col min="13" max="16384" width="9.140625" style="54"/>
  </cols>
  <sheetData>
    <row r="1" spans="1:12" ht="101.25" customHeight="1">
      <c r="A1" s="110" t="s">
        <v>123</v>
      </c>
      <c r="B1" s="110"/>
      <c r="C1" s="110"/>
      <c r="D1" s="110"/>
      <c r="E1" s="110"/>
      <c r="F1" s="110"/>
      <c r="G1" s="110"/>
      <c r="H1" s="110"/>
      <c r="I1" s="57"/>
      <c r="J1" s="57"/>
      <c r="K1" s="57"/>
      <c r="L1" s="57"/>
    </row>
    <row r="2" spans="1:12" ht="36" customHeight="1">
      <c r="A2" s="98" t="s">
        <v>66</v>
      </c>
      <c r="B2" s="98"/>
      <c r="C2" s="98"/>
      <c r="D2" s="98"/>
      <c r="E2" s="98"/>
      <c r="F2" s="98"/>
      <c r="G2" s="98"/>
      <c r="H2" s="99"/>
    </row>
    <row r="3" spans="1:12" ht="27" customHeight="1">
      <c r="A3" s="92" t="s">
        <v>111</v>
      </c>
      <c r="B3" s="94"/>
      <c r="C3" s="113" t="s">
        <v>92</v>
      </c>
      <c r="D3" s="114"/>
      <c r="E3" s="114"/>
      <c r="F3" s="114"/>
      <c r="G3" s="115"/>
      <c r="H3" s="49" t="s">
        <v>67</v>
      </c>
    </row>
    <row r="4" spans="1:12" ht="27" customHeight="1">
      <c r="A4" s="111" t="s">
        <v>117</v>
      </c>
      <c r="B4" s="111"/>
      <c r="C4" s="111"/>
      <c r="D4" s="111"/>
      <c r="E4" s="111"/>
      <c r="F4" s="111"/>
      <c r="G4" s="111"/>
      <c r="H4" s="112"/>
    </row>
    <row r="5" spans="1:12" ht="40.5" customHeight="1">
      <c r="A5" s="55" t="s">
        <v>68</v>
      </c>
      <c r="B5" s="52"/>
      <c r="C5" s="107" t="s">
        <v>8</v>
      </c>
      <c r="D5" s="108"/>
      <c r="E5" s="108"/>
      <c r="F5" s="108"/>
      <c r="G5" s="109"/>
      <c r="H5" s="58">
        <f>0.18*J41*J42</f>
        <v>3132.4319999999998</v>
      </c>
    </row>
    <row r="6" spans="1:12" ht="15" customHeight="1">
      <c r="A6" s="55" t="s">
        <v>69</v>
      </c>
      <c r="B6" s="52"/>
      <c r="C6" s="95" t="s">
        <v>64</v>
      </c>
      <c r="D6" s="96"/>
      <c r="E6" s="96"/>
      <c r="F6" s="96"/>
      <c r="G6" s="97"/>
      <c r="H6" s="49"/>
    </row>
    <row r="7" spans="1:12">
      <c r="A7" s="59"/>
      <c r="B7" s="60"/>
      <c r="C7" s="116" t="s">
        <v>119</v>
      </c>
      <c r="D7" s="117"/>
      <c r="E7" s="117"/>
      <c r="F7" s="117"/>
      <c r="G7" s="118"/>
      <c r="H7" s="50">
        <v>11254.32</v>
      </c>
    </row>
    <row r="8" spans="1:12">
      <c r="A8" s="59"/>
      <c r="B8" s="61"/>
      <c r="C8" s="95" t="s">
        <v>127</v>
      </c>
      <c r="D8" s="96"/>
      <c r="E8" s="96"/>
      <c r="F8" s="96"/>
      <c r="G8" s="97"/>
      <c r="H8" s="50">
        <v>11129.1</v>
      </c>
    </row>
    <row r="9" spans="1:12">
      <c r="A9" s="59"/>
      <c r="B9" s="61"/>
      <c r="C9" s="119" t="s">
        <v>114</v>
      </c>
      <c r="D9" s="119"/>
      <c r="E9" s="119"/>
      <c r="F9" s="119"/>
      <c r="G9" s="119"/>
      <c r="H9" s="49">
        <v>19800</v>
      </c>
    </row>
    <row r="10" spans="1:12" ht="18" customHeight="1">
      <c r="A10" s="59"/>
      <c r="B10" s="61"/>
      <c r="C10" s="95" t="s">
        <v>122</v>
      </c>
      <c r="D10" s="96"/>
      <c r="E10" s="96"/>
      <c r="F10" s="96"/>
      <c r="G10" s="97"/>
      <c r="H10" s="49">
        <v>2000</v>
      </c>
    </row>
    <row r="11" spans="1:12">
      <c r="A11" s="59"/>
      <c r="B11" s="61"/>
      <c r="C11" s="95" t="s">
        <v>137</v>
      </c>
      <c r="D11" s="96"/>
      <c r="E11" s="96"/>
      <c r="F11" s="96"/>
      <c r="G11" s="97"/>
      <c r="H11" s="49">
        <v>807</v>
      </c>
    </row>
    <row r="12" spans="1:12" ht="15" customHeight="1">
      <c r="A12" s="59"/>
      <c r="B12" s="61"/>
      <c r="C12" s="95" t="s">
        <v>135</v>
      </c>
      <c r="D12" s="96"/>
      <c r="E12" s="96"/>
      <c r="F12" s="96"/>
      <c r="G12" s="97"/>
      <c r="H12" s="49">
        <v>6465.39</v>
      </c>
    </row>
    <row r="13" spans="1:12">
      <c r="A13" s="59"/>
      <c r="B13" s="61"/>
      <c r="C13" s="119" t="s">
        <v>121</v>
      </c>
      <c r="D13" s="119"/>
      <c r="E13" s="119"/>
      <c r="F13" s="119"/>
      <c r="G13" s="119"/>
      <c r="H13" s="49">
        <v>800</v>
      </c>
    </row>
    <row r="14" spans="1:12">
      <c r="A14" s="59"/>
      <c r="B14" s="61"/>
      <c r="C14" s="95" t="s">
        <v>134</v>
      </c>
      <c r="D14" s="96"/>
      <c r="E14" s="96"/>
      <c r="F14" s="96"/>
      <c r="G14" s="97"/>
      <c r="H14" s="62">
        <v>6708.38</v>
      </c>
    </row>
    <row r="15" spans="1:12">
      <c r="A15" s="59"/>
      <c r="B15" s="60"/>
      <c r="C15" s="133" t="s">
        <v>133</v>
      </c>
      <c r="D15" s="134"/>
      <c r="E15" s="134"/>
      <c r="F15" s="134"/>
      <c r="G15" s="135"/>
      <c r="H15" s="62">
        <v>1200</v>
      </c>
    </row>
    <row r="16" spans="1:12" ht="26.25" customHeight="1">
      <c r="A16" s="55" t="s">
        <v>70</v>
      </c>
      <c r="B16" s="52"/>
      <c r="C16" s="89" t="s">
        <v>59</v>
      </c>
      <c r="D16" s="90"/>
      <c r="E16" s="90"/>
      <c r="F16" s="90"/>
      <c r="G16" s="91"/>
      <c r="H16" s="56">
        <f>0.04*J41*J42</f>
        <v>696.096</v>
      </c>
    </row>
    <row r="17" spans="1:8" ht="15" customHeight="1">
      <c r="A17" s="92" t="s">
        <v>13</v>
      </c>
      <c r="B17" s="93"/>
      <c r="C17" s="93"/>
      <c r="D17" s="93"/>
      <c r="E17" s="93"/>
      <c r="F17" s="93"/>
      <c r="G17" s="94"/>
      <c r="H17" s="49">
        <f>SUM(H5:H16)</f>
        <v>63992.717999999993</v>
      </c>
    </row>
    <row r="18" spans="1:8" ht="47.25" customHeight="1">
      <c r="A18" s="111" t="s">
        <v>71</v>
      </c>
      <c r="B18" s="111"/>
      <c r="C18" s="111"/>
      <c r="D18" s="111"/>
      <c r="E18" s="111"/>
      <c r="F18" s="111"/>
      <c r="G18" s="111"/>
      <c r="H18" s="112"/>
    </row>
    <row r="19" spans="1:8" ht="48" customHeight="1">
      <c r="A19" s="55" t="s">
        <v>72</v>
      </c>
      <c r="B19" s="52"/>
      <c r="C19" s="89" t="s">
        <v>76</v>
      </c>
      <c r="D19" s="90"/>
      <c r="E19" s="90"/>
      <c r="F19" s="90"/>
      <c r="G19" s="91"/>
      <c r="H19" s="49" t="s">
        <v>67</v>
      </c>
    </row>
    <row r="20" spans="1:8" ht="12" customHeight="1">
      <c r="A20" s="59"/>
      <c r="B20" s="60"/>
      <c r="C20" s="89" t="s">
        <v>132</v>
      </c>
      <c r="D20" s="90"/>
      <c r="E20" s="90"/>
      <c r="F20" s="90"/>
      <c r="G20" s="91"/>
      <c r="H20" s="49">
        <v>5656</v>
      </c>
    </row>
    <row r="21" spans="1:8" ht="12" customHeight="1">
      <c r="A21" s="59"/>
      <c r="B21" s="60"/>
      <c r="C21" s="89" t="s">
        <v>139</v>
      </c>
      <c r="D21" s="90"/>
      <c r="E21" s="90"/>
      <c r="F21" s="90"/>
      <c r="G21" s="91"/>
      <c r="H21" s="49">
        <v>3116.01</v>
      </c>
    </row>
    <row r="22" spans="1:8">
      <c r="A22" s="59"/>
      <c r="B22" s="60"/>
      <c r="C22" s="95" t="s">
        <v>124</v>
      </c>
      <c r="D22" s="96"/>
      <c r="E22" s="96"/>
      <c r="F22" s="96"/>
      <c r="G22" s="97"/>
      <c r="H22" s="49">
        <v>3987.89</v>
      </c>
    </row>
    <row r="23" spans="1:8">
      <c r="A23" s="59"/>
      <c r="B23" s="60"/>
      <c r="C23" s="95" t="s">
        <v>125</v>
      </c>
      <c r="D23" s="96"/>
      <c r="E23" s="96"/>
      <c r="F23" s="96"/>
      <c r="G23" s="97"/>
      <c r="H23" s="49">
        <v>701</v>
      </c>
    </row>
    <row r="24" spans="1:8">
      <c r="A24" s="59"/>
      <c r="B24" s="60"/>
      <c r="C24" s="95" t="s">
        <v>118</v>
      </c>
      <c r="D24" s="96"/>
      <c r="E24" s="96"/>
      <c r="F24" s="96"/>
      <c r="G24" s="97"/>
      <c r="H24" s="49">
        <f>0.7*J41*J42</f>
        <v>12181.68</v>
      </c>
    </row>
    <row r="25" spans="1:8">
      <c r="A25" s="59"/>
      <c r="B25" s="60"/>
      <c r="C25" s="95" t="s">
        <v>116</v>
      </c>
      <c r="D25" s="96"/>
      <c r="E25" s="96"/>
      <c r="F25" s="96"/>
      <c r="G25" s="97"/>
      <c r="H25" s="49">
        <f>SUM(H20:H24)</f>
        <v>25642.58</v>
      </c>
    </row>
    <row r="26" spans="1:8" ht="39" customHeight="1">
      <c r="A26" s="55" t="s">
        <v>73</v>
      </c>
      <c r="B26" s="52"/>
      <c r="C26" s="89" t="s">
        <v>77</v>
      </c>
      <c r="D26" s="90"/>
      <c r="E26" s="90"/>
      <c r="F26" s="90"/>
      <c r="G26" s="91"/>
      <c r="H26" s="49"/>
    </row>
    <row r="27" spans="1:8" ht="15.75" customHeight="1">
      <c r="A27" s="59"/>
      <c r="B27" s="60"/>
      <c r="C27" s="89" t="s">
        <v>140</v>
      </c>
      <c r="D27" s="90"/>
      <c r="E27" s="90"/>
      <c r="F27" s="90"/>
      <c r="G27" s="91"/>
      <c r="H27" s="49">
        <v>2036.44</v>
      </c>
    </row>
    <row r="28" spans="1:8" ht="15.75" customHeight="1">
      <c r="A28" s="59"/>
      <c r="B28" s="60"/>
      <c r="C28" s="89" t="s">
        <v>138</v>
      </c>
      <c r="D28" s="90"/>
      <c r="E28" s="90"/>
      <c r="F28" s="90"/>
      <c r="G28" s="91"/>
      <c r="H28" s="49">
        <v>2482.09</v>
      </c>
    </row>
    <row r="29" spans="1:8" ht="25.5" customHeight="1">
      <c r="A29" s="59"/>
      <c r="B29" s="60"/>
      <c r="C29" s="89" t="s">
        <v>136</v>
      </c>
      <c r="D29" s="90"/>
      <c r="E29" s="90"/>
      <c r="F29" s="90"/>
      <c r="G29" s="91"/>
      <c r="H29" s="49">
        <v>7819.54</v>
      </c>
    </row>
    <row r="30" spans="1:8" ht="15" customHeight="1">
      <c r="A30" s="59"/>
      <c r="B30" s="60"/>
      <c r="C30" s="89" t="s">
        <v>126</v>
      </c>
      <c r="D30" s="90"/>
      <c r="E30" s="90"/>
      <c r="F30" s="90"/>
      <c r="G30" s="91"/>
      <c r="H30" s="49">
        <v>6385.69</v>
      </c>
    </row>
    <row r="31" spans="1:8" ht="16.5" customHeight="1">
      <c r="A31" s="59"/>
      <c r="B31" s="60"/>
      <c r="C31" s="63" t="s">
        <v>115</v>
      </c>
      <c r="D31" s="64"/>
      <c r="E31" s="64"/>
      <c r="F31" s="64"/>
      <c r="G31" s="65"/>
      <c r="H31" s="49">
        <v>7382.81</v>
      </c>
    </row>
    <row r="32" spans="1:8">
      <c r="A32" s="59"/>
      <c r="B32" s="60"/>
      <c r="C32" s="95" t="s">
        <v>118</v>
      </c>
      <c r="D32" s="96"/>
      <c r="E32" s="96"/>
      <c r="F32" s="96"/>
      <c r="G32" s="97"/>
      <c r="H32" s="49">
        <f>0.96*J41*J42</f>
        <v>16706.304</v>
      </c>
    </row>
    <row r="33" spans="1:10">
      <c r="A33" s="59"/>
      <c r="B33" s="60"/>
      <c r="C33" s="95" t="s">
        <v>116</v>
      </c>
      <c r="D33" s="96"/>
      <c r="E33" s="96"/>
      <c r="F33" s="96"/>
      <c r="G33" s="97"/>
      <c r="H33" s="49">
        <f>SUM(H27:H32)</f>
        <v>42812.873999999996</v>
      </c>
    </row>
    <row r="34" spans="1:10" ht="39.75" customHeight="1">
      <c r="A34" s="55" t="s">
        <v>74</v>
      </c>
      <c r="B34" s="52"/>
      <c r="C34" s="89" t="s">
        <v>78</v>
      </c>
      <c r="D34" s="90"/>
      <c r="E34" s="90"/>
      <c r="F34" s="90"/>
      <c r="G34" s="91"/>
      <c r="H34" s="49"/>
    </row>
    <row r="35" spans="1:10" ht="15" customHeight="1">
      <c r="A35" s="100"/>
      <c r="B35" s="101"/>
      <c r="C35" s="96" t="s">
        <v>118</v>
      </c>
      <c r="D35" s="96"/>
      <c r="E35" s="96"/>
      <c r="F35" s="96"/>
      <c r="G35" s="97"/>
      <c r="H35" s="49">
        <f>0.64*J41*J42</f>
        <v>11137.536</v>
      </c>
    </row>
    <row r="36" spans="1:10">
      <c r="A36" s="102"/>
      <c r="B36" s="103"/>
      <c r="C36" s="64"/>
      <c r="D36" s="64"/>
      <c r="E36" s="64" t="s">
        <v>116</v>
      </c>
      <c r="F36" s="64"/>
      <c r="G36" s="65"/>
      <c r="H36" s="50">
        <f>SUM(H35:H35)</f>
        <v>11137.536</v>
      </c>
    </row>
    <row r="37" spans="1:10" ht="18" customHeight="1">
      <c r="A37" s="92" t="s">
        <v>18</v>
      </c>
      <c r="B37" s="93"/>
      <c r="C37" s="93"/>
      <c r="D37" s="93"/>
      <c r="E37" s="93"/>
      <c r="F37" s="93"/>
      <c r="G37" s="94"/>
      <c r="H37" s="50">
        <f>H25+H33+H35</f>
        <v>79592.989999999991</v>
      </c>
    </row>
    <row r="38" spans="1:10" ht="31.5" customHeight="1">
      <c r="A38" s="132" t="s">
        <v>75</v>
      </c>
      <c r="B38" s="132"/>
      <c r="C38" s="114"/>
      <c r="D38" s="114"/>
      <c r="E38" s="114"/>
      <c r="F38" s="114"/>
      <c r="G38" s="114"/>
      <c r="H38" s="115"/>
    </row>
    <row r="39" spans="1:10" ht="27" customHeight="1">
      <c r="A39" s="55" t="s">
        <v>79</v>
      </c>
      <c r="B39" s="52"/>
      <c r="C39" s="107" t="s">
        <v>20</v>
      </c>
      <c r="D39" s="108"/>
      <c r="E39" s="108"/>
      <c r="F39" s="108"/>
      <c r="G39" s="109"/>
      <c r="H39" s="51">
        <f>2.52*J41*J42</f>
        <v>43854.048000000003</v>
      </c>
    </row>
    <row r="40" spans="1:10" ht="28.5" customHeight="1">
      <c r="A40" s="55" t="s">
        <v>80</v>
      </c>
      <c r="B40" s="52"/>
      <c r="C40" s="107" t="s">
        <v>21</v>
      </c>
      <c r="D40" s="108"/>
      <c r="E40" s="108"/>
      <c r="F40" s="108"/>
      <c r="G40" s="109"/>
      <c r="H40" s="51">
        <f>0.13*J41*J42</f>
        <v>2262.3119999999999</v>
      </c>
    </row>
    <row r="41" spans="1:10" ht="27" customHeight="1">
      <c r="A41" s="59" t="s">
        <v>81</v>
      </c>
      <c r="B41" s="60"/>
      <c r="C41" s="107" t="s">
        <v>22</v>
      </c>
      <c r="D41" s="108"/>
      <c r="E41" s="108"/>
      <c r="F41" s="108"/>
      <c r="G41" s="109"/>
      <c r="H41" s="51">
        <f>0.02*J41*J42</f>
        <v>348.048</v>
      </c>
      <c r="J41" s="54">
        <v>1450.2</v>
      </c>
    </row>
    <row r="42" spans="1:10" ht="15" customHeight="1">
      <c r="A42" s="55" t="s">
        <v>81</v>
      </c>
      <c r="B42" s="52"/>
      <c r="C42" s="107" t="s">
        <v>23</v>
      </c>
      <c r="D42" s="108"/>
      <c r="E42" s="108"/>
      <c r="F42" s="108"/>
      <c r="G42" s="109"/>
      <c r="H42" s="51">
        <f>0.02*J41*J42</f>
        <v>348.048</v>
      </c>
      <c r="J42" s="54">
        <v>12</v>
      </c>
    </row>
    <row r="43" spans="1:10" ht="15" customHeight="1">
      <c r="A43" s="59" t="s">
        <v>82</v>
      </c>
      <c r="B43" s="60"/>
      <c r="C43" s="107" t="s">
        <v>3</v>
      </c>
      <c r="D43" s="108"/>
      <c r="E43" s="108"/>
      <c r="F43" s="108"/>
      <c r="G43" s="109"/>
      <c r="H43" s="51">
        <f>0.42*J41*J42</f>
        <v>7309.0079999999998</v>
      </c>
    </row>
    <row r="44" spans="1:10" ht="15" customHeight="1">
      <c r="A44" s="55" t="s">
        <v>83</v>
      </c>
      <c r="B44" s="52"/>
      <c r="C44" s="107" t="s">
        <v>25</v>
      </c>
      <c r="D44" s="108"/>
      <c r="E44" s="108"/>
      <c r="F44" s="108"/>
      <c r="G44" s="109"/>
      <c r="H44" s="51">
        <f>0.04*J41*J42</f>
        <v>696.096</v>
      </c>
    </row>
    <row r="45" spans="1:10" ht="27" customHeight="1">
      <c r="A45" s="59" t="s">
        <v>84</v>
      </c>
      <c r="B45" s="60"/>
      <c r="C45" s="107" t="s">
        <v>26</v>
      </c>
      <c r="D45" s="108"/>
      <c r="E45" s="108"/>
      <c r="F45" s="108"/>
      <c r="G45" s="109"/>
      <c r="H45" s="51">
        <f>1.05*J41*J42</f>
        <v>18272.52</v>
      </c>
    </row>
    <row r="46" spans="1:10" ht="15.75" customHeight="1">
      <c r="A46" s="55" t="s">
        <v>85</v>
      </c>
      <c r="B46" s="52"/>
      <c r="C46" s="107" t="s">
        <v>52</v>
      </c>
      <c r="D46" s="108"/>
      <c r="E46" s="108"/>
      <c r="F46" s="108"/>
      <c r="G46" s="109"/>
      <c r="H46" s="51">
        <f>0.16*J41*J42</f>
        <v>2784.384</v>
      </c>
    </row>
    <row r="47" spans="1:10" ht="15" customHeight="1">
      <c r="A47" s="59" t="s">
        <v>86</v>
      </c>
      <c r="B47" s="60"/>
      <c r="C47" s="107" t="s">
        <v>6</v>
      </c>
      <c r="D47" s="108"/>
      <c r="E47" s="108"/>
      <c r="F47" s="108"/>
      <c r="G47" s="109"/>
      <c r="H47" s="51">
        <v>0</v>
      </c>
    </row>
    <row r="48" spans="1:10" ht="16.5" customHeight="1">
      <c r="A48" s="55" t="s">
        <v>87</v>
      </c>
      <c r="B48" s="52"/>
      <c r="C48" s="107" t="s">
        <v>28</v>
      </c>
      <c r="D48" s="108"/>
      <c r="E48" s="108"/>
      <c r="F48" s="108"/>
      <c r="G48" s="109"/>
      <c r="H48" s="51">
        <f>0.26*J41*J42</f>
        <v>4524.6239999999998</v>
      </c>
    </row>
    <row r="49" spans="1:13" ht="15" customHeight="1">
      <c r="A49" s="59" t="s">
        <v>88</v>
      </c>
      <c r="B49" s="60"/>
      <c r="C49" s="107" t="s">
        <v>51</v>
      </c>
      <c r="D49" s="108"/>
      <c r="E49" s="108"/>
      <c r="F49" s="108"/>
      <c r="G49" s="109"/>
      <c r="H49" s="51">
        <f>0.1*J41*J42</f>
        <v>1740.2400000000002</v>
      </c>
    </row>
    <row r="50" spans="1:13" ht="27.75" customHeight="1">
      <c r="A50" s="55" t="s">
        <v>89</v>
      </c>
      <c r="B50" s="52"/>
      <c r="C50" s="107" t="s">
        <v>30</v>
      </c>
      <c r="D50" s="108"/>
      <c r="E50" s="108"/>
      <c r="F50" s="108"/>
      <c r="G50" s="109"/>
      <c r="H50" s="51">
        <f>2.1*J41*J42</f>
        <v>36545.040000000001</v>
      </c>
    </row>
    <row r="51" spans="1:13" ht="27" customHeight="1">
      <c r="A51" s="59" t="s">
        <v>90</v>
      </c>
      <c r="B51" s="60"/>
      <c r="C51" s="107" t="s">
        <v>31</v>
      </c>
      <c r="D51" s="108"/>
      <c r="E51" s="108"/>
      <c r="F51" s="108"/>
      <c r="G51" s="109"/>
      <c r="H51" s="51">
        <f>1.1*J41*J42</f>
        <v>19142.640000000003</v>
      </c>
    </row>
    <row r="52" spans="1:13" ht="15" customHeight="1">
      <c r="A52" s="66" t="s">
        <v>91</v>
      </c>
      <c r="B52" s="67"/>
      <c r="C52" s="104" t="s">
        <v>120</v>
      </c>
      <c r="D52" s="105"/>
      <c r="E52" s="105"/>
      <c r="F52" s="105"/>
      <c r="G52" s="106"/>
      <c r="H52" s="49">
        <f>4.38*J41*J42</f>
        <v>76222.512000000002</v>
      </c>
    </row>
    <row r="53" spans="1:13" ht="15" customHeight="1">
      <c r="A53" s="92" t="s">
        <v>32</v>
      </c>
      <c r="B53" s="93"/>
      <c r="C53" s="93"/>
      <c r="D53" s="93"/>
      <c r="E53" s="93"/>
      <c r="F53" s="93"/>
      <c r="G53" s="94"/>
      <c r="H53" s="174">
        <f>SUM(H39:H52)</f>
        <v>214049.52000000002</v>
      </c>
    </row>
    <row r="54" spans="1:13" ht="15" customHeight="1">
      <c r="A54" s="92"/>
      <c r="B54" s="93"/>
      <c r="C54" s="93"/>
      <c r="D54" s="93"/>
      <c r="E54" s="93"/>
      <c r="F54" s="93"/>
      <c r="G54" s="94"/>
      <c r="H54" s="52"/>
    </row>
    <row r="56" spans="1:13" ht="15" customHeight="1">
      <c r="A56" s="131" t="s">
        <v>93</v>
      </c>
      <c r="B56" s="131"/>
      <c r="C56" s="131"/>
      <c r="D56" s="131"/>
      <c r="E56" s="131"/>
      <c r="F56" s="131"/>
      <c r="G56" s="131"/>
      <c r="H56" s="131"/>
    </row>
    <row r="57" spans="1:13" ht="15" customHeight="1">
      <c r="A57" s="127"/>
      <c r="B57" s="128"/>
      <c r="C57" s="128"/>
      <c r="D57" s="129"/>
      <c r="E57" s="92" t="s">
        <v>128</v>
      </c>
      <c r="F57" s="93"/>
      <c r="G57" s="93"/>
      <c r="H57" s="94"/>
      <c r="I57" s="92" t="s">
        <v>129</v>
      </c>
      <c r="J57" s="94"/>
      <c r="K57" s="92" t="s">
        <v>130</v>
      </c>
      <c r="L57" s="94"/>
    </row>
    <row r="58" spans="1:13" ht="16.5" customHeight="1">
      <c r="A58" s="130" t="s">
        <v>94</v>
      </c>
      <c r="B58" s="130"/>
      <c r="C58" s="130"/>
      <c r="D58" s="130"/>
      <c r="E58" s="53" t="s">
        <v>95</v>
      </c>
      <c r="F58" s="53" t="s">
        <v>96</v>
      </c>
      <c r="G58" s="53" t="s">
        <v>97</v>
      </c>
      <c r="H58" s="53" t="s">
        <v>98</v>
      </c>
      <c r="I58" s="53" t="s">
        <v>95</v>
      </c>
      <c r="J58" s="53" t="s">
        <v>96</v>
      </c>
      <c r="K58" s="53" t="s">
        <v>95</v>
      </c>
      <c r="L58" s="53" t="s">
        <v>96</v>
      </c>
    </row>
    <row r="59" spans="1:13">
      <c r="A59" s="122" t="s">
        <v>99</v>
      </c>
      <c r="B59" s="122"/>
      <c r="C59" s="122"/>
      <c r="D59" s="122"/>
      <c r="E59" s="49">
        <f t="shared" ref="E59:F63" si="0">I59+K59</f>
        <v>215623.04800000001</v>
      </c>
      <c r="F59" s="49">
        <f t="shared" si="0"/>
        <v>189858.658</v>
      </c>
      <c r="G59" s="172">
        <f>H53</f>
        <v>214049.52000000002</v>
      </c>
      <c r="H59" s="172">
        <f>F59-G59</f>
        <v>-24190.862000000023</v>
      </c>
      <c r="I59" s="172">
        <v>204589</v>
      </c>
      <c r="J59" s="172">
        <v>178824.61</v>
      </c>
      <c r="K59" s="173">
        <f>11.38*M61*M62</f>
        <v>11034.048000000001</v>
      </c>
      <c r="L59" s="172">
        <f>K59</f>
        <v>11034.048000000001</v>
      </c>
    </row>
    <row r="60" spans="1:13" ht="12" customHeight="1">
      <c r="A60" s="89" t="s">
        <v>100</v>
      </c>
      <c r="B60" s="90"/>
      <c r="C60" s="90"/>
      <c r="D60" s="91"/>
      <c r="E60" s="49">
        <f t="shared" si="0"/>
        <v>78136.944000000003</v>
      </c>
      <c r="F60" s="49">
        <f t="shared" si="0"/>
        <v>69057.664000000004</v>
      </c>
      <c r="G60" s="49">
        <f>H17</f>
        <v>63992.717999999993</v>
      </c>
      <c r="H60" s="49">
        <f>F60-G60</f>
        <v>5064.9460000000108</v>
      </c>
      <c r="I60" s="49">
        <v>73783.44</v>
      </c>
      <c r="J60" s="49">
        <v>64704.160000000003</v>
      </c>
      <c r="K60" s="49">
        <f>4.49*M61*M62</f>
        <v>4353.5040000000008</v>
      </c>
      <c r="L60" s="49">
        <f>K60</f>
        <v>4353.5040000000008</v>
      </c>
    </row>
    <row r="61" spans="1:13" ht="27" customHeight="1">
      <c r="A61" s="122" t="s">
        <v>101</v>
      </c>
      <c r="B61" s="122"/>
      <c r="C61" s="122"/>
      <c r="D61" s="122"/>
      <c r="E61" s="49">
        <f t="shared" si="0"/>
        <v>25755.288</v>
      </c>
      <c r="F61" s="49">
        <f t="shared" si="0"/>
        <v>23784.877999999997</v>
      </c>
      <c r="G61" s="49">
        <f>H25</f>
        <v>25642.58</v>
      </c>
      <c r="H61" s="49">
        <f>F61-G61</f>
        <v>-1857.7020000000048</v>
      </c>
      <c r="I61" s="49">
        <v>24320.28</v>
      </c>
      <c r="J61" s="49">
        <v>22349.87</v>
      </c>
      <c r="K61" s="49">
        <f>1.48*M61*M62</f>
        <v>1435.0079999999998</v>
      </c>
      <c r="L61" s="49">
        <f>K61</f>
        <v>1435.0079999999998</v>
      </c>
      <c r="M61" s="54">
        <v>80.8</v>
      </c>
    </row>
    <row r="62" spans="1:13" ht="18.75" customHeight="1">
      <c r="A62" s="122" t="s">
        <v>102</v>
      </c>
      <c r="B62" s="122"/>
      <c r="C62" s="122"/>
      <c r="D62" s="122"/>
      <c r="E62" s="49">
        <f t="shared" si="0"/>
        <v>48030.695999999996</v>
      </c>
      <c r="F62" s="49">
        <f t="shared" si="0"/>
        <v>44107.036</v>
      </c>
      <c r="G62" s="49">
        <f>H33</f>
        <v>42812.873999999996</v>
      </c>
      <c r="H62" s="49">
        <f>F62-G62</f>
        <v>1294.1620000000039</v>
      </c>
      <c r="I62" s="49">
        <v>45354.6</v>
      </c>
      <c r="J62" s="49">
        <v>41430.94</v>
      </c>
      <c r="K62" s="49">
        <f>2.76*M61*M62</f>
        <v>2676.0959999999995</v>
      </c>
      <c r="L62" s="49">
        <f>K62</f>
        <v>2676.0959999999995</v>
      </c>
      <c r="M62" s="54">
        <v>12</v>
      </c>
    </row>
    <row r="63" spans="1:13" ht="30.75" customHeight="1">
      <c r="A63" s="122" t="s">
        <v>104</v>
      </c>
      <c r="B63" s="122"/>
      <c r="C63" s="122"/>
      <c r="D63" s="122"/>
      <c r="E63" s="49">
        <f t="shared" si="0"/>
        <v>22971.432000000001</v>
      </c>
      <c r="F63" s="49">
        <f t="shared" si="0"/>
        <v>20925.561999999998</v>
      </c>
      <c r="G63" s="49">
        <f>H36</f>
        <v>11137.536</v>
      </c>
      <c r="H63" s="49">
        <f>F63-G63</f>
        <v>9788.025999999998</v>
      </c>
      <c r="I63" s="49">
        <v>21691.56</v>
      </c>
      <c r="J63" s="49">
        <v>19645.689999999999</v>
      </c>
      <c r="K63" s="49">
        <f>1.32*M61*M62</f>
        <v>1279.8720000000001</v>
      </c>
      <c r="L63" s="49">
        <f>K63</f>
        <v>1279.8720000000001</v>
      </c>
    </row>
    <row r="64" spans="1:13" ht="15" customHeight="1">
      <c r="A64" s="122"/>
      <c r="B64" s="122"/>
      <c r="C64" s="122"/>
      <c r="D64" s="122"/>
      <c r="E64" s="49"/>
      <c r="F64" s="49"/>
      <c r="G64" s="49"/>
      <c r="H64" s="49"/>
      <c r="I64" s="49">
        <v>0</v>
      </c>
      <c r="J64" s="49">
        <v>0</v>
      </c>
      <c r="K64" s="49">
        <v>0</v>
      </c>
      <c r="L64" s="49">
        <v>0</v>
      </c>
    </row>
    <row r="65" spans="1:12" ht="15" customHeight="1">
      <c r="A65" s="89" t="s">
        <v>105</v>
      </c>
      <c r="B65" s="90"/>
      <c r="C65" s="90"/>
      <c r="D65" s="91"/>
      <c r="E65" s="49">
        <f t="shared" ref="E65:L65" si="1">SUM(E59:E64)</f>
        <v>390517.40800000005</v>
      </c>
      <c r="F65" s="49">
        <f t="shared" si="1"/>
        <v>347733.79799999995</v>
      </c>
      <c r="G65" s="172">
        <f t="shared" si="1"/>
        <v>357635.22800000006</v>
      </c>
      <c r="H65" s="49">
        <f>SUM(H59:H64)</f>
        <v>-9901.4300000000148</v>
      </c>
      <c r="I65" s="172">
        <f t="shared" si="1"/>
        <v>369738.87999999995</v>
      </c>
      <c r="J65" s="172">
        <f t="shared" si="1"/>
        <v>326955.27</v>
      </c>
      <c r="K65" s="49">
        <f t="shared" si="1"/>
        <v>20778.528000000002</v>
      </c>
      <c r="L65" s="172">
        <f t="shared" si="1"/>
        <v>20778.528000000002</v>
      </c>
    </row>
    <row r="66" spans="1:12" ht="40.5" customHeight="1">
      <c r="A66" s="89" t="s">
        <v>106</v>
      </c>
      <c r="B66" s="90"/>
      <c r="C66" s="90"/>
      <c r="D66" s="91"/>
      <c r="E66" s="49"/>
      <c r="F66" s="49"/>
      <c r="G66" s="49">
        <f>F65/100</f>
        <v>3477.3379799999993</v>
      </c>
      <c r="H66" s="49">
        <f>F66-G66</f>
        <v>-3477.3379799999993</v>
      </c>
      <c r="I66" s="49"/>
      <c r="J66" s="49"/>
      <c r="K66" s="49"/>
      <c r="L66" s="49"/>
    </row>
    <row r="67" spans="1:12" ht="14.25" customHeight="1">
      <c r="A67" s="122" t="s">
        <v>107</v>
      </c>
      <c r="B67" s="122"/>
      <c r="C67" s="122"/>
      <c r="D67" s="122"/>
      <c r="E67" s="49">
        <f>SUM(E65)</f>
        <v>390517.40800000005</v>
      </c>
      <c r="F67" s="49">
        <f>SUM(F65)</f>
        <v>347733.79799999995</v>
      </c>
      <c r="G67" s="172">
        <f>SUM(G65:G66)</f>
        <v>361112.56598000007</v>
      </c>
      <c r="H67" s="49">
        <f>H65</f>
        <v>-9901.4300000000148</v>
      </c>
      <c r="I67" s="49"/>
      <c r="J67" s="49"/>
      <c r="K67" s="49"/>
      <c r="L67" s="49"/>
    </row>
    <row r="68" spans="1:12">
      <c r="A68" s="123" t="s">
        <v>131</v>
      </c>
      <c r="B68" s="123"/>
      <c r="C68" s="123"/>
      <c r="D68" s="123"/>
      <c r="E68" s="123"/>
      <c r="F68" s="123"/>
      <c r="G68" s="123"/>
      <c r="H68" s="123"/>
      <c r="I68" s="125">
        <v>0.88</v>
      </c>
      <c r="J68" s="126"/>
      <c r="K68" s="125">
        <v>1</v>
      </c>
      <c r="L68" s="126"/>
    </row>
    <row r="69" spans="1:12">
      <c r="A69" s="124" t="s">
        <v>109</v>
      </c>
      <c r="B69" s="124"/>
      <c r="C69" s="124"/>
      <c r="D69" s="124"/>
      <c r="E69" s="124"/>
      <c r="F69" s="124"/>
      <c r="G69" s="124"/>
      <c r="H69" s="49">
        <f>H67</f>
        <v>-9901.4300000000148</v>
      </c>
      <c r="I69" s="49"/>
      <c r="J69" s="49"/>
      <c r="K69" s="49"/>
      <c r="L69" s="49"/>
    </row>
    <row r="70" spans="1:12" ht="18" customHeight="1">
      <c r="A70" s="124" t="s">
        <v>110</v>
      </c>
      <c r="B70" s="124"/>
      <c r="C70" s="124"/>
      <c r="D70" s="124"/>
      <c r="E70" s="124"/>
      <c r="F70" s="124"/>
      <c r="G70" s="124"/>
      <c r="H70" s="49">
        <f>E67-F67</f>
        <v>42783.610000000102</v>
      </c>
      <c r="I70" s="49"/>
      <c r="J70" s="49"/>
      <c r="K70" s="49"/>
      <c r="L70" s="49"/>
    </row>
    <row r="73" spans="1:12">
      <c r="A73" s="120"/>
      <c r="B73" s="120"/>
      <c r="C73" s="120"/>
      <c r="D73" s="120"/>
      <c r="E73" s="120"/>
      <c r="F73" s="121"/>
      <c r="G73" s="121"/>
      <c r="H73" s="121"/>
    </row>
  </sheetData>
  <mergeCells count="76">
    <mergeCell ref="C20:G20"/>
    <mergeCell ref="C14:G14"/>
    <mergeCell ref="C29:G29"/>
    <mergeCell ref="E57:H57"/>
    <mergeCell ref="A56:H56"/>
    <mergeCell ref="C24:G24"/>
    <mergeCell ref="A38:H38"/>
    <mergeCell ref="A18:H18"/>
    <mergeCell ref="C33:G33"/>
    <mergeCell ref="C15:G15"/>
    <mergeCell ref="A54:G54"/>
    <mergeCell ref="A37:G37"/>
    <mergeCell ref="C39:G39"/>
    <mergeCell ref="C40:G40"/>
    <mergeCell ref="C49:G49"/>
    <mergeCell ref="C19:G19"/>
    <mergeCell ref="I57:J57"/>
    <mergeCell ref="K57:L57"/>
    <mergeCell ref="I68:J68"/>
    <mergeCell ref="K68:L68"/>
    <mergeCell ref="A70:G70"/>
    <mergeCell ref="A63:D63"/>
    <mergeCell ref="A59:D59"/>
    <mergeCell ref="A60:D60"/>
    <mergeCell ref="A61:D61"/>
    <mergeCell ref="A62:D62"/>
    <mergeCell ref="A57:D57"/>
    <mergeCell ref="A58:D58"/>
    <mergeCell ref="A73:E73"/>
    <mergeCell ref="F73:H73"/>
    <mergeCell ref="A64:D64"/>
    <mergeCell ref="A65:D65"/>
    <mergeCell ref="A67:D67"/>
    <mergeCell ref="A66:D66"/>
    <mergeCell ref="A68:H68"/>
    <mergeCell ref="A69:G69"/>
    <mergeCell ref="C50:G50"/>
    <mergeCell ref="C41:G41"/>
    <mergeCell ref="C35:G35"/>
    <mergeCell ref="C25:G25"/>
    <mergeCell ref="C26:G26"/>
    <mergeCell ref="C32:G32"/>
    <mergeCell ref="C34:G34"/>
    <mergeCell ref="C27:G27"/>
    <mergeCell ref="C30:G30"/>
    <mergeCell ref="C28:G28"/>
    <mergeCell ref="A1:H1"/>
    <mergeCell ref="A4:H4"/>
    <mergeCell ref="C16:G16"/>
    <mergeCell ref="A17:G17"/>
    <mergeCell ref="C5:G5"/>
    <mergeCell ref="C3:G3"/>
    <mergeCell ref="C7:G7"/>
    <mergeCell ref="C6:G6"/>
    <mergeCell ref="C10:G10"/>
    <mergeCell ref="C8:G8"/>
    <mergeCell ref="C11:G11"/>
    <mergeCell ref="C9:G9"/>
    <mergeCell ref="C13:G13"/>
    <mergeCell ref="C12:G12"/>
    <mergeCell ref="C21:G21"/>
    <mergeCell ref="A53:G53"/>
    <mergeCell ref="C23:G23"/>
    <mergeCell ref="A2:H2"/>
    <mergeCell ref="A3:B3"/>
    <mergeCell ref="C22:G22"/>
    <mergeCell ref="A35:B36"/>
    <mergeCell ref="C52:G52"/>
    <mergeCell ref="C42:G42"/>
    <mergeCell ref="C43:G43"/>
    <mergeCell ref="C44:G44"/>
    <mergeCell ref="C45:G45"/>
    <mergeCell ref="C51:G51"/>
    <mergeCell ref="C46:G46"/>
    <mergeCell ref="C47:G47"/>
    <mergeCell ref="C48:G4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39" t="s">
        <v>65</v>
      </c>
      <c r="B1" s="139"/>
      <c r="C1" s="139"/>
      <c r="D1" s="139"/>
      <c r="E1" s="139"/>
      <c r="F1" s="139"/>
      <c r="G1" s="139"/>
      <c r="H1" s="139"/>
      <c r="I1" s="31"/>
      <c r="J1" s="31"/>
      <c r="K1" s="31"/>
      <c r="L1" s="31"/>
    </row>
    <row r="2" spans="1:12" ht="36" customHeight="1">
      <c r="A2" s="140" t="s">
        <v>66</v>
      </c>
      <c r="B2" s="140"/>
      <c r="C2" s="140"/>
      <c r="D2" s="140"/>
      <c r="E2" s="140"/>
      <c r="F2" s="140"/>
      <c r="G2" s="140"/>
      <c r="H2" s="141"/>
    </row>
    <row r="3" spans="1:12" ht="27" customHeight="1">
      <c r="A3" s="142" t="s">
        <v>111</v>
      </c>
      <c r="B3" s="143"/>
      <c r="C3" s="144" t="s">
        <v>92</v>
      </c>
      <c r="D3" s="145"/>
      <c r="E3" s="145"/>
      <c r="F3" s="145"/>
      <c r="G3" s="146"/>
      <c r="H3" s="28" t="s">
        <v>67</v>
      </c>
    </row>
    <row r="4" spans="1:12" ht="27" customHeight="1">
      <c r="A4" s="147" t="s">
        <v>9</v>
      </c>
      <c r="B4" s="147"/>
      <c r="C4" s="147"/>
      <c r="D4" s="147"/>
      <c r="E4" s="147"/>
      <c r="F4" s="147"/>
      <c r="G4" s="147"/>
      <c r="H4" s="148"/>
    </row>
    <row r="5" spans="1:12" ht="24.75" customHeight="1">
      <c r="A5" s="34" t="s">
        <v>68</v>
      </c>
      <c r="B5" s="41"/>
      <c r="C5" s="136" t="s">
        <v>8</v>
      </c>
      <c r="D5" s="137"/>
      <c r="E5" s="137"/>
      <c r="F5" s="137"/>
      <c r="G5" s="138"/>
      <c r="H5" s="37"/>
    </row>
    <row r="6" spans="1:12" ht="15" customHeight="1">
      <c r="A6" s="34" t="s">
        <v>69</v>
      </c>
      <c r="B6" s="41"/>
      <c r="C6" s="152" t="s">
        <v>64</v>
      </c>
      <c r="D6" s="153"/>
      <c r="E6" s="153"/>
      <c r="F6" s="153"/>
      <c r="G6" s="154"/>
      <c r="H6" s="28"/>
    </row>
    <row r="7" spans="1:12">
      <c r="A7" s="33"/>
      <c r="B7" s="38"/>
      <c r="C7" s="155"/>
      <c r="D7" s="156"/>
      <c r="E7" s="156"/>
      <c r="F7" s="156"/>
      <c r="G7" s="157"/>
      <c r="H7" s="28"/>
    </row>
    <row r="8" spans="1:12">
      <c r="A8" s="33"/>
      <c r="B8" s="38"/>
      <c r="C8" s="155"/>
      <c r="D8" s="156"/>
      <c r="E8" s="156"/>
      <c r="F8" s="156"/>
      <c r="G8" s="157"/>
      <c r="H8" s="28"/>
    </row>
    <row r="9" spans="1:12">
      <c r="A9" s="33"/>
      <c r="B9" s="38"/>
      <c r="C9" s="155"/>
      <c r="D9" s="156"/>
      <c r="E9" s="156"/>
      <c r="F9" s="156"/>
      <c r="G9" s="157"/>
      <c r="H9" s="28"/>
    </row>
    <row r="10" spans="1:12">
      <c r="A10" s="33"/>
      <c r="B10" s="38"/>
      <c r="C10" s="155"/>
      <c r="D10" s="156"/>
      <c r="E10" s="156"/>
      <c r="F10" s="156"/>
      <c r="G10" s="157"/>
      <c r="H10" s="28"/>
    </row>
    <row r="11" spans="1:12">
      <c r="A11" s="33"/>
      <c r="B11" s="38"/>
      <c r="C11" s="155"/>
      <c r="D11" s="156"/>
      <c r="E11" s="156"/>
      <c r="F11" s="156"/>
      <c r="G11" s="157"/>
      <c r="H11" s="28"/>
    </row>
    <row r="12" spans="1:12">
      <c r="A12" s="33"/>
      <c r="B12" s="38"/>
      <c r="C12" s="155"/>
      <c r="D12" s="156"/>
      <c r="E12" s="156"/>
      <c r="F12" s="156"/>
      <c r="G12" s="157"/>
      <c r="H12" s="28"/>
    </row>
    <row r="13" spans="1:12">
      <c r="A13" s="33"/>
      <c r="B13" s="38"/>
      <c r="C13" s="155"/>
      <c r="D13" s="156"/>
      <c r="E13" s="156"/>
      <c r="F13" s="156"/>
      <c r="G13" s="157"/>
      <c r="H13" s="28"/>
    </row>
    <row r="14" spans="1:12">
      <c r="A14" s="33"/>
      <c r="B14" s="38"/>
      <c r="C14" s="155"/>
      <c r="D14" s="156"/>
      <c r="E14" s="156"/>
      <c r="F14" s="156"/>
      <c r="G14" s="157"/>
      <c r="H14" s="28"/>
    </row>
    <row r="15" spans="1:12">
      <c r="A15" s="33"/>
      <c r="B15" s="38"/>
      <c r="C15" s="155"/>
      <c r="D15" s="156"/>
      <c r="E15" s="156"/>
      <c r="F15" s="156"/>
      <c r="G15" s="157"/>
      <c r="H15" s="28"/>
    </row>
    <row r="16" spans="1:12">
      <c r="A16" s="33"/>
      <c r="B16" s="38"/>
      <c r="C16" s="155"/>
      <c r="D16" s="156"/>
      <c r="E16" s="156"/>
      <c r="F16" s="156"/>
      <c r="G16" s="157"/>
      <c r="H16" s="28"/>
    </row>
    <row r="17" spans="1:8">
      <c r="A17" s="34" t="s">
        <v>70</v>
      </c>
      <c r="B17" s="41"/>
      <c r="C17" s="149" t="s">
        <v>59</v>
      </c>
      <c r="D17" s="150"/>
      <c r="E17" s="150"/>
      <c r="F17" s="150"/>
      <c r="G17" s="151"/>
      <c r="H17" s="27"/>
    </row>
    <row r="18" spans="1:8">
      <c r="A18" s="142" t="s">
        <v>13</v>
      </c>
      <c r="B18" s="158"/>
      <c r="C18" s="158"/>
      <c r="D18" s="158"/>
      <c r="E18" s="158"/>
      <c r="F18" s="158"/>
      <c r="G18" s="143"/>
      <c r="H18" s="28"/>
    </row>
    <row r="19" spans="1:8">
      <c r="A19" s="147" t="s">
        <v>71</v>
      </c>
      <c r="B19" s="147"/>
      <c r="C19" s="147"/>
      <c r="D19" s="147"/>
      <c r="E19" s="147"/>
      <c r="F19" s="147"/>
      <c r="G19" s="147"/>
      <c r="H19" s="148"/>
    </row>
    <row r="20" spans="1:8">
      <c r="A20" s="34" t="s">
        <v>72</v>
      </c>
      <c r="B20" s="41"/>
      <c r="C20" s="149" t="s">
        <v>76</v>
      </c>
      <c r="D20" s="150"/>
      <c r="E20" s="150"/>
      <c r="F20" s="150"/>
      <c r="G20" s="151"/>
      <c r="H20" s="28" t="s">
        <v>67</v>
      </c>
    </row>
    <row r="21" spans="1:8">
      <c r="A21" s="33"/>
      <c r="B21" s="38"/>
      <c r="C21" s="155"/>
      <c r="D21" s="156"/>
      <c r="E21" s="156"/>
      <c r="F21" s="156"/>
      <c r="G21" s="157"/>
      <c r="H21" s="28"/>
    </row>
    <row r="22" spans="1:8">
      <c r="A22" s="33"/>
      <c r="B22" s="38"/>
      <c r="C22" s="155"/>
      <c r="D22" s="156"/>
      <c r="E22" s="156"/>
      <c r="F22" s="156"/>
      <c r="G22" s="157"/>
      <c r="H22" s="28"/>
    </row>
    <row r="23" spans="1:8">
      <c r="A23" s="33"/>
      <c r="B23" s="38"/>
      <c r="C23" s="155"/>
      <c r="D23" s="156"/>
      <c r="E23" s="156"/>
      <c r="F23" s="156"/>
      <c r="G23" s="157"/>
      <c r="H23" s="28"/>
    </row>
    <row r="24" spans="1:8">
      <c r="A24" s="34" t="s">
        <v>73</v>
      </c>
      <c r="B24" s="41"/>
      <c r="C24" s="149" t="s">
        <v>77</v>
      </c>
      <c r="D24" s="150"/>
      <c r="E24" s="150"/>
      <c r="F24" s="150"/>
      <c r="G24" s="151"/>
      <c r="H24" s="28"/>
    </row>
    <row r="25" spans="1:8">
      <c r="A25" s="33"/>
      <c r="B25" s="38"/>
      <c r="C25" s="155"/>
      <c r="D25" s="156"/>
      <c r="E25" s="156"/>
      <c r="F25" s="156"/>
      <c r="G25" s="157"/>
      <c r="H25" s="28"/>
    </row>
    <row r="26" spans="1:8">
      <c r="A26" s="33"/>
      <c r="B26" s="38"/>
      <c r="C26" s="155"/>
      <c r="D26" s="156"/>
      <c r="E26" s="156"/>
      <c r="F26" s="156"/>
      <c r="G26" s="157"/>
      <c r="H26" s="28"/>
    </row>
    <row r="27" spans="1:8">
      <c r="A27" s="33"/>
      <c r="B27" s="38"/>
      <c r="C27" s="155"/>
      <c r="D27" s="156"/>
      <c r="E27" s="156"/>
      <c r="F27" s="156"/>
      <c r="G27" s="157"/>
      <c r="H27" s="28"/>
    </row>
    <row r="28" spans="1:8">
      <c r="A28" s="34" t="s">
        <v>74</v>
      </c>
      <c r="B28" s="41"/>
      <c r="C28" s="149" t="s">
        <v>78</v>
      </c>
      <c r="D28" s="150"/>
      <c r="E28" s="150"/>
      <c r="F28" s="150"/>
      <c r="G28" s="151"/>
      <c r="H28" s="28"/>
    </row>
    <row r="29" spans="1:8">
      <c r="A29" s="33"/>
      <c r="B29" s="38"/>
      <c r="C29" s="155"/>
      <c r="D29" s="156"/>
      <c r="E29" s="156"/>
      <c r="F29" s="156"/>
      <c r="G29" s="157"/>
      <c r="H29" s="28"/>
    </row>
    <row r="30" spans="1:8">
      <c r="A30" s="33"/>
      <c r="B30" s="38"/>
      <c r="C30" s="155"/>
      <c r="D30" s="156"/>
      <c r="E30" s="156"/>
      <c r="F30" s="156"/>
      <c r="G30" s="157"/>
      <c r="H30" s="28"/>
    </row>
    <row r="31" spans="1:8">
      <c r="A31" s="33"/>
      <c r="B31" s="38"/>
      <c r="C31" s="30"/>
      <c r="D31" s="44"/>
      <c r="E31" s="44"/>
      <c r="F31" s="44"/>
      <c r="G31" s="45"/>
      <c r="H31" s="28"/>
    </row>
    <row r="32" spans="1:8">
      <c r="A32" s="39"/>
      <c r="B32" s="40"/>
      <c r="C32" s="46"/>
      <c r="D32" s="47"/>
      <c r="E32" s="47"/>
      <c r="F32" s="47"/>
      <c r="G32" s="48"/>
      <c r="H32" s="28"/>
    </row>
    <row r="33" spans="1:8">
      <c r="A33" s="142" t="s">
        <v>18</v>
      </c>
      <c r="B33" s="158"/>
      <c r="C33" s="158"/>
      <c r="D33" s="158"/>
      <c r="E33" s="158"/>
      <c r="F33" s="158"/>
      <c r="G33" s="143"/>
      <c r="H33" s="35"/>
    </row>
    <row r="34" spans="1:8">
      <c r="A34" s="159" t="s">
        <v>75</v>
      </c>
      <c r="B34" s="159"/>
      <c r="C34" s="160"/>
      <c r="D34" s="160"/>
      <c r="E34" s="160"/>
      <c r="F34" s="160"/>
      <c r="G34" s="160"/>
      <c r="H34" s="161"/>
    </row>
    <row r="35" spans="1:8">
      <c r="A35" s="34" t="s">
        <v>79</v>
      </c>
      <c r="B35" s="41"/>
      <c r="C35" s="136" t="s">
        <v>20</v>
      </c>
      <c r="D35" s="137"/>
      <c r="E35" s="137"/>
      <c r="F35" s="137"/>
      <c r="G35" s="138"/>
      <c r="H35" s="28"/>
    </row>
    <row r="36" spans="1:8">
      <c r="A36" s="34" t="s">
        <v>80</v>
      </c>
      <c r="B36" s="41"/>
      <c r="C36" s="136" t="s">
        <v>21</v>
      </c>
      <c r="D36" s="137"/>
      <c r="E36" s="137"/>
      <c r="F36" s="137"/>
      <c r="G36" s="138"/>
      <c r="H36" s="28"/>
    </row>
    <row r="37" spans="1:8">
      <c r="A37" s="33" t="s">
        <v>81</v>
      </c>
      <c r="B37" s="38"/>
      <c r="C37" s="136" t="s">
        <v>22</v>
      </c>
      <c r="D37" s="137"/>
      <c r="E37" s="137"/>
      <c r="F37" s="137"/>
      <c r="G37" s="138"/>
      <c r="H37" s="28"/>
    </row>
    <row r="38" spans="1:8">
      <c r="A38" s="34" t="s">
        <v>81</v>
      </c>
      <c r="B38" s="41"/>
      <c r="C38" s="136" t="s">
        <v>23</v>
      </c>
      <c r="D38" s="137"/>
      <c r="E38" s="137"/>
      <c r="F38" s="137"/>
      <c r="G38" s="138"/>
      <c r="H38" s="28"/>
    </row>
    <row r="39" spans="1:8">
      <c r="A39" s="33" t="s">
        <v>82</v>
      </c>
      <c r="B39" s="38"/>
      <c r="C39" s="136" t="s">
        <v>3</v>
      </c>
      <c r="D39" s="137"/>
      <c r="E39" s="137"/>
      <c r="F39" s="137"/>
      <c r="G39" s="138"/>
      <c r="H39" s="28"/>
    </row>
    <row r="40" spans="1:8">
      <c r="A40" s="34" t="s">
        <v>83</v>
      </c>
      <c r="B40" s="41"/>
      <c r="C40" s="136" t="s">
        <v>25</v>
      </c>
      <c r="D40" s="137"/>
      <c r="E40" s="137"/>
      <c r="F40" s="137"/>
      <c r="G40" s="138"/>
      <c r="H40" s="28"/>
    </row>
    <row r="41" spans="1:8">
      <c r="A41" s="33" t="s">
        <v>84</v>
      </c>
      <c r="B41" s="38"/>
      <c r="C41" s="136" t="s">
        <v>26</v>
      </c>
      <c r="D41" s="137"/>
      <c r="E41" s="137"/>
      <c r="F41" s="137"/>
      <c r="G41" s="138"/>
      <c r="H41" s="28"/>
    </row>
    <row r="42" spans="1:8">
      <c r="A42" s="34" t="s">
        <v>85</v>
      </c>
      <c r="B42" s="41"/>
      <c r="C42" s="136" t="s">
        <v>52</v>
      </c>
      <c r="D42" s="137"/>
      <c r="E42" s="137"/>
      <c r="F42" s="137"/>
      <c r="G42" s="138"/>
      <c r="H42" s="28"/>
    </row>
    <row r="43" spans="1:8">
      <c r="A43" s="33" t="s">
        <v>86</v>
      </c>
      <c r="B43" s="38"/>
      <c r="C43" s="136" t="s">
        <v>6</v>
      </c>
      <c r="D43" s="137"/>
      <c r="E43" s="137"/>
      <c r="F43" s="137"/>
      <c r="G43" s="138"/>
      <c r="H43" s="28"/>
    </row>
    <row r="44" spans="1:8">
      <c r="A44" s="34" t="s">
        <v>87</v>
      </c>
      <c r="B44" s="41"/>
      <c r="C44" s="136" t="s">
        <v>28</v>
      </c>
      <c r="D44" s="137"/>
      <c r="E44" s="137"/>
      <c r="F44" s="137"/>
      <c r="G44" s="138"/>
      <c r="H44" s="28"/>
    </row>
    <row r="45" spans="1:8">
      <c r="A45" s="33" t="s">
        <v>88</v>
      </c>
      <c r="B45" s="38"/>
      <c r="C45" s="136" t="s">
        <v>51</v>
      </c>
      <c r="D45" s="137"/>
      <c r="E45" s="137"/>
      <c r="F45" s="137"/>
      <c r="G45" s="138"/>
      <c r="H45" s="28"/>
    </row>
    <row r="46" spans="1:8">
      <c r="A46" s="34" t="s">
        <v>89</v>
      </c>
      <c r="B46" s="41"/>
      <c r="C46" s="136" t="s">
        <v>30</v>
      </c>
      <c r="D46" s="137"/>
      <c r="E46" s="137"/>
      <c r="F46" s="137"/>
      <c r="G46" s="138"/>
      <c r="H46" s="28"/>
    </row>
    <row r="47" spans="1:8">
      <c r="A47" s="33" t="s">
        <v>90</v>
      </c>
      <c r="B47" s="38"/>
      <c r="C47" s="136" t="s">
        <v>31</v>
      </c>
      <c r="D47" s="137"/>
      <c r="E47" s="137"/>
      <c r="F47" s="137"/>
      <c r="G47" s="138"/>
      <c r="H47" s="28"/>
    </row>
    <row r="48" spans="1:8" ht="24">
      <c r="A48" s="42" t="s">
        <v>91</v>
      </c>
      <c r="B48" s="43"/>
      <c r="C48" s="163" t="s">
        <v>57</v>
      </c>
      <c r="D48" s="164"/>
      <c r="E48" s="164"/>
      <c r="F48" s="164"/>
      <c r="G48" s="165"/>
      <c r="H48" s="28"/>
    </row>
    <row r="49" spans="1:8">
      <c r="A49" s="142" t="s">
        <v>32</v>
      </c>
      <c r="B49" s="158"/>
      <c r="C49" s="158"/>
      <c r="D49" s="158"/>
      <c r="E49" s="158"/>
      <c r="F49" s="158"/>
      <c r="G49" s="143"/>
      <c r="H49" s="36"/>
    </row>
    <row r="51" spans="1:8">
      <c r="A51" s="166" t="s">
        <v>93</v>
      </c>
      <c r="B51" s="166"/>
      <c r="C51" s="166"/>
      <c r="D51" s="166"/>
      <c r="E51" s="166"/>
      <c r="F51" s="166"/>
      <c r="G51" s="166"/>
      <c r="H51" s="166"/>
    </row>
    <row r="52" spans="1:8">
      <c r="A52" s="167" t="s">
        <v>94</v>
      </c>
      <c r="B52" s="167"/>
      <c r="C52" s="167"/>
      <c r="D52" s="167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62" t="s">
        <v>99</v>
      </c>
      <c r="B53" s="162"/>
      <c r="C53" s="162"/>
      <c r="D53" s="162"/>
      <c r="E53" s="28"/>
      <c r="F53" s="28"/>
      <c r="G53" s="28"/>
      <c r="H53" s="28"/>
    </row>
    <row r="54" spans="1:8">
      <c r="A54" s="162" t="s">
        <v>100</v>
      </c>
      <c r="B54" s="162"/>
      <c r="C54" s="162"/>
      <c r="D54" s="162"/>
      <c r="E54" s="28"/>
      <c r="F54" s="28"/>
      <c r="G54" s="28"/>
      <c r="H54" s="28"/>
    </row>
    <row r="55" spans="1:8">
      <c r="A55" s="162" t="s">
        <v>101</v>
      </c>
      <c r="B55" s="162"/>
      <c r="C55" s="162"/>
      <c r="D55" s="162"/>
      <c r="E55" s="28"/>
      <c r="F55" s="28"/>
      <c r="G55" s="28"/>
      <c r="H55" s="28"/>
    </row>
    <row r="56" spans="1:8">
      <c r="A56" s="162" t="s">
        <v>102</v>
      </c>
      <c r="B56" s="162"/>
      <c r="C56" s="162"/>
      <c r="D56" s="162"/>
      <c r="E56" s="28"/>
      <c r="F56" s="28"/>
      <c r="G56" s="28"/>
      <c r="H56" s="28"/>
    </row>
    <row r="57" spans="1:8">
      <c r="A57" s="162" t="s">
        <v>103</v>
      </c>
      <c r="B57" s="162"/>
      <c r="C57" s="162"/>
      <c r="D57" s="162"/>
      <c r="E57" s="28"/>
      <c r="F57" s="28"/>
      <c r="G57" s="28"/>
      <c r="H57" s="28"/>
    </row>
    <row r="58" spans="1:8">
      <c r="A58" s="162" t="s">
        <v>104</v>
      </c>
      <c r="B58" s="162"/>
      <c r="C58" s="162"/>
      <c r="D58" s="162"/>
      <c r="E58" s="28"/>
      <c r="F58" s="28"/>
      <c r="G58" s="28"/>
      <c r="H58" s="28"/>
    </row>
    <row r="59" spans="1:8">
      <c r="A59" s="149" t="s">
        <v>105</v>
      </c>
      <c r="B59" s="150"/>
      <c r="C59" s="150"/>
      <c r="D59" s="151"/>
      <c r="E59" s="28"/>
      <c r="F59" s="28"/>
      <c r="G59" s="28"/>
      <c r="H59" s="28"/>
    </row>
    <row r="60" spans="1:8">
      <c r="A60" s="149" t="s">
        <v>106</v>
      </c>
      <c r="B60" s="150"/>
      <c r="C60" s="150"/>
      <c r="D60" s="151"/>
      <c r="E60" s="28"/>
      <c r="F60" s="28"/>
      <c r="G60" s="28"/>
      <c r="H60" s="28"/>
    </row>
    <row r="61" spans="1:8">
      <c r="A61" s="162" t="s">
        <v>107</v>
      </c>
      <c r="B61" s="162"/>
      <c r="C61" s="162"/>
      <c r="D61" s="162"/>
      <c r="E61" s="28"/>
      <c r="F61" s="28"/>
      <c r="G61" s="28"/>
      <c r="H61" s="28"/>
    </row>
    <row r="62" spans="1:8">
      <c r="A62" s="171" t="s">
        <v>108</v>
      </c>
      <c r="B62" s="171"/>
      <c r="C62" s="171"/>
      <c r="D62" s="171"/>
      <c r="E62" s="171"/>
      <c r="F62" s="171"/>
      <c r="G62" s="171"/>
      <c r="H62" s="171"/>
    </row>
    <row r="63" spans="1:8">
      <c r="A63" s="168" t="s">
        <v>109</v>
      </c>
      <c r="B63" s="168"/>
      <c r="C63" s="168"/>
      <c r="D63" s="168"/>
      <c r="E63" s="168"/>
      <c r="F63" s="168"/>
      <c r="G63" s="168"/>
      <c r="H63" s="28"/>
    </row>
    <row r="64" spans="1:8">
      <c r="A64" s="168" t="s">
        <v>110</v>
      </c>
      <c r="B64" s="168"/>
      <c r="C64" s="168"/>
      <c r="D64" s="168"/>
      <c r="E64" s="168"/>
      <c r="F64" s="168"/>
      <c r="G64" s="168"/>
      <c r="H64" s="28"/>
    </row>
    <row r="67" spans="1:8">
      <c r="A67" s="169" t="s">
        <v>112</v>
      </c>
      <c r="B67" s="169"/>
      <c r="C67" s="169"/>
      <c r="D67" s="169"/>
      <c r="E67" s="169"/>
      <c r="F67" s="170" t="s">
        <v>113</v>
      </c>
      <c r="G67" s="170"/>
      <c r="H67" s="170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2017-03-31T04:37:11Z</cp:lastPrinted>
  <dcterms:created xsi:type="dcterms:W3CDTF">2009-07-23T06:35:24Z</dcterms:created>
  <dcterms:modified xsi:type="dcterms:W3CDTF">2017-03-31T05:04:59Z</dcterms:modified>
</cp:coreProperties>
</file>